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.ug.kth.se\root\content\cdn\uf\mba_facility\lokaler\Deb\2018\12December\"/>
    </mc:Choice>
  </mc:AlternateContent>
  <bookViews>
    <workbookView xWindow="14390" yWindow="110" windowWidth="14430" windowHeight="13320"/>
  </bookViews>
  <sheets>
    <sheet name="Avr.dec18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calcId="162913"/>
</workbook>
</file>

<file path=xl/calcChain.xml><?xml version="1.0" encoding="utf-8"?>
<calcChain xmlns="http://schemas.openxmlformats.org/spreadsheetml/2006/main">
  <c r="E12" i="1" l="1"/>
  <c r="K139" i="1" l="1"/>
  <c r="G58" i="1"/>
  <c r="F58" i="1"/>
  <c r="D58" i="1"/>
  <c r="G57" i="1"/>
  <c r="F57" i="1"/>
  <c r="D57" i="1"/>
  <c r="G56" i="1"/>
  <c r="F56" i="1"/>
  <c r="D56" i="1"/>
  <c r="G55" i="1"/>
  <c r="F55" i="1"/>
  <c r="D55" i="1"/>
  <c r="G54" i="1"/>
  <c r="F54" i="1"/>
  <c r="D54" i="1"/>
  <c r="G53" i="1"/>
  <c r="F53" i="1"/>
  <c r="D53" i="1"/>
  <c r="G52" i="1"/>
  <c r="F52" i="1"/>
  <c r="D52" i="1"/>
  <c r="G51" i="1"/>
  <c r="F51" i="1"/>
  <c r="D51" i="1"/>
  <c r="G50" i="1"/>
  <c r="F50" i="1"/>
  <c r="D50" i="1"/>
  <c r="D39" i="1"/>
  <c r="D33" i="1"/>
  <c r="D32" i="1"/>
  <c r="D31" i="1"/>
  <c r="D28" i="1"/>
  <c r="D25" i="1"/>
  <c r="D18" i="1"/>
</calcChain>
</file>

<file path=xl/sharedStrings.xml><?xml version="1.0" encoding="utf-8"?>
<sst xmlns="http://schemas.openxmlformats.org/spreadsheetml/2006/main" count="87" uniqueCount="67">
  <si>
    <t>Sammanställning</t>
  </si>
  <si>
    <t>Totalt</t>
  </si>
  <si>
    <t>Kemi</t>
  </si>
  <si>
    <t>EGI</t>
  </si>
  <si>
    <t>Energiteknik</t>
  </si>
  <si>
    <t>Hyra containerplats deb 1 mån</t>
  </si>
  <si>
    <t>Internpris kr/år</t>
  </si>
  <si>
    <t>Vid  43:38</t>
  </si>
  <si>
    <t>Vid 43:38</t>
  </si>
  <si>
    <t>Hus</t>
  </si>
  <si>
    <t>Beskrivning</t>
  </si>
  <si>
    <t>Belopp</t>
  </si>
  <si>
    <t>43:03 plan 2</t>
  </si>
  <si>
    <t>43:35 plan 1</t>
  </si>
  <si>
    <t>Rum N017</t>
  </si>
  <si>
    <t>mån</t>
  </si>
  <si>
    <t>CBH Skolan_Green labs</t>
  </si>
  <si>
    <t xml:space="preserve">B43:35 plan 1, </t>
  </si>
  <si>
    <t>11 mån hyra</t>
  </si>
  <si>
    <t xml:space="preserve">Årshyran 79 772 </t>
  </si>
  <si>
    <t>CBH Skolan_Green labs.</t>
  </si>
  <si>
    <t>Rum N017 /från februari 2018 till November</t>
  </si>
  <si>
    <t>JS_ EECS 43:03, plan 2, rum 4207 och 4207</t>
  </si>
  <si>
    <t>VDBA/ EUA Ekonomi och upphandlingsavdelning, rum 4207, 50%</t>
  </si>
  <si>
    <t>VDC/ AD Avd för dokumenthantering, rum 4207, 50%</t>
  </si>
  <si>
    <t>VDI/ Ro research office,  rum 4204</t>
  </si>
  <si>
    <t>90:04, plan 2</t>
  </si>
  <si>
    <t>43:14, plan 1</t>
  </si>
  <si>
    <t>Rum 407, Retroaktiv 11 månadersdebitering</t>
  </si>
  <si>
    <t>Rum 6121 , SAA, 50%</t>
  </si>
  <si>
    <t>Rum 6121, SDA, 50%</t>
  </si>
  <si>
    <t>UF/AD Avd för dokumenthantering</t>
  </si>
  <si>
    <t>Föra månader 75131 + 13217= 88 348</t>
  </si>
  <si>
    <t>73124 (11 mån) - 88 348 = -15 224</t>
  </si>
  <si>
    <t>SAA</t>
  </si>
  <si>
    <t>SDA</t>
  </si>
  <si>
    <t>VDBA/ Ekonomi Upphandling,</t>
  </si>
  <si>
    <t xml:space="preserve"> 43:03, plan 2, rum 4207</t>
  </si>
  <si>
    <t xml:space="preserve">VDC / Dokument hantering, </t>
  </si>
  <si>
    <t>43:03, pan2, rum 4207</t>
  </si>
  <si>
    <t xml:space="preserve">VDI/ Research office, </t>
  </si>
  <si>
    <t>43;03, plan 2, rum 4204</t>
  </si>
  <si>
    <t xml:space="preserve">JS_ EECS </t>
  </si>
  <si>
    <t>43:03, plan 2, rum 4207 och 4207</t>
  </si>
  <si>
    <t>Container</t>
  </si>
  <si>
    <t>43:14, plan 1, rum 6121</t>
  </si>
  <si>
    <t>43:16, plan 2</t>
  </si>
  <si>
    <t>43:16, plan 1</t>
  </si>
  <si>
    <t>JE Rymd- Plasmfisik, rum 2204</t>
  </si>
  <si>
    <t>JE Rymd- Plasmfisik, rum 2175</t>
  </si>
  <si>
    <t>JE Rymd- Plasmfisik, rum 2175A</t>
  </si>
  <si>
    <t>JE Rymd- Plasmfisik, T23</t>
  </si>
  <si>
    <t>JE Rymd- Plasmfisik, T24</t>
  </si>
  <si>
    <t>JA EECS Skolgemensamt, rum 2203</t>
  </si>
  <si>
    <t>Avräkning dec 2018</t>
  </si>
  <si>
    <t>JE Rymd- Plasmfisik, 1213</t>
  </si>
  <si>
    <t>JE Rymd- Plasmfisik, 1211</t>
  </si>
  <si>
    <t>JE Rymd- Plasmfisik</t>
  </si>
  <si>
    <t>43:016 plan1 och 2</t>
  </si>
  <si>
    <t>JA EECS Skolgemensamt</t>
  </si>
  <si>
    <t>43:16 plan 2</t>
  </si>
  <si>
    <t>Jan- Nov</t>
  </si>
  <si>
    <t>Betalning Jan-Nov2018</t>
  </si>
  <si>
    <t>Mellanskillnad (D-G)</t>
  </si>
  <si>
    <t>VDC/AD Avd för dokumenthantering</t>
  </si>
  <si>
    <t>Internpris kr/år (utan rabatt)</t>
  </si>
  <si>
    <t>Rabatterad hyra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</si>
</sst>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color rgb="FF1F497D"/>
      <name val="Calibri"/>
      <family val="2"/>
    </font>
    <font>
      <sz val="11"/>
      <color rgb="FFFF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4" applyNumberFormat="0" applyAlignment="0" applyProtection="0"/>
    <xf numFmtId="0" fontId="15" fillId="6" borderId="15" applyNumberFormat="0" applyAlignment="0" applyProtection="0"/>
    <xf numFmtId="0" fontId="16" fillId="6" borderId="14" applyNumberFormat="0" applyAlignment="0" applyProtection="0"/>
    <xf numFmtId="0" fontId="17" fillId="0" borderId="16" applyNumberFormat="0" applyFill="0" applyAlignment="0" applyProtection="0"/>
    <xf numFmtId="0" fontId="18" fillId="7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0" borderId="0"/>
    <xf numFmtId="0" fontId="1" fillId="8" borderId="18" applyNumberFormat="0" applyFont="0" applyAlignment="0" applyProtection="0"/>
  </cellStyleXfs>
  <cellXfs count="81">
    <xf numFmtId="0" fontId="0" fillId="0" borderId="0" xfId="0"/>
    <xf numFmtId="4" fontId="0" fillId="0" borderId="0" xfId="0" applyNumberFormat="1"/>
    <xf numFmtId="0" fontId="0" fillId="0" borderId="0" xfId="0" applyAlignment="1">
      <alignment horizontal="left"/>
    </xf>
    <xf numFmtId="3" fontId="3" fillId="0" borderId="0" xfId="0" applyNumberFormat="1" applyFont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2" fillId="0" borderId="0" xfId="0" applyFont="1"/>
    <xf numFmtId="164" fontId="0" fillId="0" borderId="0" xfId="0" applyNumberFormat="1"/>
    <xf numFmtId="164" fontId="2" fillId="0" borderId="0" xfId="0" applyNumberFormat="1" applyFont="1" applyFill="1" applyBorder="1"/>
    <xf numFmtId="164" fontId="4" fillId="0" borderId="0" xfId="0" applyNumberFormat="1" applyFont="1"/>
    <xf numFmtId="3" fontId="0" fillId="0" borderId="0" xfId="0" applyNumberFormat="1"/>
    <xf numFmtId="3" fontId="0" fillId="0" borderId="4" xfId="0" applyNumberFormat="1" applyBorder="1"/>
    <xf numFmtId="164" fontId="4" fillId="0" borderId="4" xfId="0" applyNumberFormat="1" applyFont="1" applyBorder="1"/>
    <xf numFmtId="3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left"/>
    </xf>
    <xf numFmtId="4" fontId="2" fillId="0" borderId="0" xfId="0" applyNumberFormat="1" applyFont="1"/>
    <xf numFmtId="3" fontId="5" fillId="0" borderId="0" xfId="0" applyNumberFormat="1" applyFont="1"/>
    <xf numFmtId="0" fontId="4" fillId="0" borderId="4" xfId="0" applyFont="1" applyBorder="1"/>
    <xf numFmtId="0" fontId="1" fillId="0" borderId="0" xfId="42"/>
    <xf numFmtId="49" fontId="0" fillId="0" borderId="0" xfId="0" applyNumberFormat="1"/>
    <xf numFmtId="49" fontId="2" fillId="0" borderId="0" xfId="0" applyNumberFormat="1" applyFont="1" applyFill="1" applyBorder="1"/>
    <xf numFmtId="49" fontId="4" fillId="0" borderId="4" xfId="0" applyNumberFormat="1" applyFont="1" applyBorder="1"/>
    <xf numFmtId="0" fontId="4" fillId="0" borderId="0" xfId="0" applyFont="1"/>
    <xf numFmtId="49" fontId="4" fillId="0" borderId="0" xfId="0" applyNumberFormat="1" applyFont="1"/>
    <xf numFmtId="0" fontId="4" fillId="33" borderId="6" xfId="0" applyFont="1" applyFill="1" applyBorder="1"/>
    <xf numFmtId="49" fontId="4" fillId="33" borderId="7" xfId="0" applyNumberFormat="1" applyFont="1" applyFill="1" applyBorder="1"/>
    <xf numFmtId="3" fontId="4" fillId="33" borderId="21" xfId="0" applyNumberFormat="1" applyFont="1" applyFill="1" applyBorder="1"/>
    <xf numFmtId="164" fontId="4" fillId="33" borderId="8" xfId="0" applyNumberFormat="1" applyFont="1" applyFill="1" applyBorder="1"/>
    <xf numFmtId="0" fontId="4" fillId="33" borderId="22" xfId="0" applyFont="1" applyFill="1" applyBorder="1"/>
    <xf numFmtId="49" fontId="4" fillId="33" borderId="23" xfId="0" applyNumberFormat="1" applyFont="1" applyFill="1" applyBorder="1"/>
    <xf numFmtId="3" fontId="4" fillId="33" borderId="24" xfId="0" applyNumberFormat="1" applyFont="1" applyFill="1" applyBorder="1"/>
    <xf numFmtId="164" fontId="4" fillId="33" borderId="20" xfId="0" applyNumberFormat="1" applyFont="1" applyFill="1" applyBorder="1"/>
    <xf numFmtId="0" fontId="2" fillId="33" borderId="1" xfId="0" applyFont="1" applyFill="1" applyBorder="1"/>
    <xf numFmtId="49" fontId="2" fillId="33" borderId="2" xfId="0" applyNumberFormat="1" applyFont="1" applyFill="1" applyBorder="1"/>
    <xf numFmtId="3" fontId="2" fillId="33" borderId="2" xfId="0" applyNumberFormat="1" applyFont="1" applyFill="1" applyBorder="1"/>
    <xf numFmtId="164" fontId="2" fillId="33" borderId="3" xfId="0" applyNumberFormat="1" applyFont="1" applyFill="1" applyBorder="1"/>
    <xf numFmtId="3" fontId="23" fillId="0" borderId="0" xfId="0" applyNumberFormat="1" applyFont="1" applyBorder="1"/>
    <xf numFmtId="0" fontId="4" fillId="0" borderId="0" xfId="0" applyFont="1" applyBorder="1"/>
    <xf numFmtId="49" fontId="4" fillId="0" borderId="0" xfId="0" applyNumberFormat="1" applyFont="1" applyBorder="1"/>
    <xf numFmtId="164" fontId="4" fillId="0" borderId="0" xfId="0" applyNumberFormat="1" applyFont="1" applyBorder="1"/>
    <xf numFmtId="3" fontId="0" fillId="0" borderId="0" xfId="0" applyNumberFormat="1" applyBorder="1"/>
    <xf numFmtId="3" fontId="0" fillId="0" borderId="26" xfId="0" applyNumberFormat="1" applyBorder="1"/>
    <xf numFmtId="164" fontId="4" fillId="0" borderId="26" xfId="0" applyNumberFormat="1" applyFont="1" applyBorder="1"/>
    <xf numFmtId="0" fontId="24" fillId="0" borderId="26" xfId="0" applyFont="1" applyBorder="1"/>
    <xf numFmtId="3" fontId="4" fillId="0" borderId="0" xfId="0" applyNumberFormat="1" applyFont="1"/>
    <xf numFmtId="0" fontId="4" fillId="0" borderId="0" xfId="0" applyFont="1" applyFill="1" applyBorder="1"/>
    <xf numFmtId="0" fontId="0" fillId="0" borderId="4" xfId="0" applyBorder="1"/>
    <xf numFmtId="49" fontId="0" fillId="0" borderId="4" xfId="0" applyNumberFormat="1" applyBorder="1"/>
    <xf numFmtId="49" fontId="4" fillId="0" borderId="26" xfId="0" applyNumberFormat="1" applyFont="1" applyBorder="1"/>
    <xf numFmtId="3" fontId="4" fillId="0" borderId="26" xfId="0" applyNumberFormat="1" applyFont="1" applyBorder="1"/>
    <xf numFmtId="3" fontId="25" fillId="0" borderId="26" xfId="0" applyNumberFormat="1" applyFont="1" applyBorder="1" applyAlignment="1">
      <alignment horizontal="right"/>
    </xf>
    <xf numFmtId="3" fontId="26" fillId="0" borderId="0" xfId="0" applyNumberFormat="1" applyFont="1"/>
    <xf numFmtId="3" fontId="24" fillId="0" borderId="0" xfId="0" applyNumberFormat="1" applyFont="1" applyAlignment="1">
      <alignment horizontal="right"/>
    </xf>
    <xf numFmtId="0" fontId="4" fillId="0" borderId="26" xfId="0" applyFont="1" applyBorder="1"/>
    <xf numFmtId="3" fontId="4" fillId="0" borderId="0" xfId="0" applyNumberFormat="1" applyFont="1" applyBorder="1"/>
    <xf numFmtId="164" fontId="4" fillId="33" borderId="25" xfId="0" applyNumberFormat="1" applyFont="1" applyFill="1" applyBorder="1"/>
    <xf numFmtId="3" fontId="0" fillId="33" borderId="21" xfId="0" applyNumberFormat="1" applyFill="1" applyBorder="1"/>
    <xf numFmtId="0" fontId="4" fillId="33" borderId="27" xfId="0" applyFont="1" applyFill="1" applyBorder="1"/>
    <xf numFmtId="49" fontId="0" fillId="33" borderId="7" xfId="0" applyNumberFormat="1" applyFill="1" applyBorder="1"/>
    <xf numFmtId="0" fontId="24" fillId="0" borderId="0" xfId="0" applyFont="1" applyFill="1" applyBorder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49" fontId="4" fillId="0" borderId="0" xfId="0" applyNumberFormat="1" applyFont="1" applyFill="1" applyBorder="1"/>
    <xf numFmtId="3" fontId="0" fillId="0" borderId="0" xfId="0" applyNumberFormat="1" applyAlignment="1">
      <alignment horizontal="left" vertical="top"/>
    </xf>
    <xf numFmtId="3" fontId="23" fillId="0" borderId="0" xfId="0" applyNumberFormat="1" applyFont="1" applyBorder="1" applyAlignment="1">
      <alignment horizontal="left" vertical="top"/>
    </xf>
    <xf numFmtId="3" fontId="24" fillId="0" borderId="0" xfId="0" applyNumberFormat="1" applyFont="1" applyBorder="1"/>
    <xf numFmtId="164" fontId="2" fillId="34" borderId="26" xfId="0" applyNumberFormat="1" applyFont="1" applyFill="1" applyBorder="1"/>
    <xf numFmtId="0" fontId="2" fillId="34" borderId="26" xfId="0" applyFont="1" applyFill="1" applyBorder="1"/>
    <xf numFmtId="0" fontId="2" fillId="34" borderId="26" xfId="0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2" fillId="34" borderId="25" xfId="0" applyFont="1" applyFill="1" applyBorder="1"/>
    <xf numFmtId="49" fontId="2" fillId="34" borderId="25" xfId="0" applyNumberFormat="1" applyFont="1" applyFill="1" applyBorder="1"/>
    <xf numFmtId="164" fontId="2" fillId="34" borderId="25" xfId="0" applyNumberFormat="1" applyFont="1" applyFill="1" applyBorder="1" applyAlignment="1">
      <alignment horizontal="right"/>
    </xf>
    <xf numFmtId="3" fontId="2" fillId="34" borderId="25" xfId="0" applyNumberFormat="1" applyFont="1" applyFill="1" applyBorder="1" applyAlignment="1">
      <alignment horizontal="right"/>
    </xf>
    <xf numFmtId="0" fontId="2" fillId="34" borderId="25" xfId="0" applyFont="1" applyFill="1" applyBorder="1" applyAlignment="1">
      <alignment horizontal="left" vertical="top"/>
    </xf>
    <xf numFmtId="49" fontId="2" fillId="34" borderId="25" xfId="0" applyNumberFormat="1" applyFont="1" applyFill="1" applyBorder="1" applyAlignment="1">
      <alignment horizontal="left" vertical="top"/>
    </xf>
    <xf numFmtId="164" fontId="2" fillId="34" borderId="25" xfId="0" applyNumberFormat="1" applyFont="1" applyFill="1" applyBorder="1" applyAlignment="1">
      <alignment horizontal="left" vertical="top"/>
    </xf>
    <xf numFmtId="164" fontId="2" fillId="33" borderId="9" xfId="0" applyNumberFormat="1" applyFont="1" applyFill="1" applyBorder="1" applyAlignment="1">
      <alignment horizontal="center"/>
    </xf>
    <xf numFmtId="164" fontId="2" fillId="33" borderId="5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rmal 3" xfId="42"/>
    <cellStyle name="Note 2" xfId="43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9"/>
  <sheetViews>
    <sheetView tabSelected="1" topLeftCell="A42" zoomScaleNormal="100" workbookViewId="0">
      <selection activeCell="C54" sqref="C54"/>
    </sheetView>
  </sheetViews>
  <sheetFormatPr defaultRowHeight="12.5" x14ac:dyDescent="0.25"/>
  <cols>
    <col min="1" max="1" width="53.453125" bestFit="1" customWidth="1"/>
    <col min="2" max="2" width="14.26953125" style="20" customWidth="1"/>
    <col min="3" max="3" width="32.26953125" style="10" bestFit="1" customWidth="1"/>
    <col min="4" max="4" width="20.26953125" style="9" customWidth="1"/>
    <col min="5" max="5" width="15.08984375" style="7" customWidth="1"/>
    <col min="6" max="6" width="9.26953125" bestFit="1" customWidth="1"/>
    <col min="7" max="7" width="18.81640625" style="2" bestFit="1" customWidth="1"/>
    <col min="8" max="8" width="12" style="1" customWidth="1"/>
    <col min="9" max="9" width="15" style="3" customWidth="1"/>
    <col min="10" max="10" width="13.54296875" bestFit="1" customWidth="1"/>
  </cols>
  <sheetData>
    <row r="1" spans="1:16" ht="13" x14ac:dyDescent="0.3">
      <c r="A1" s="6" t="s">
        <v>54</v>
      </c>
    </row>
    <row r="2" spans="1:16" ht="13" thickBot="1" x14ac:dyDescent="0.3"/>
    <row r="3" spans="1:16" ht="13" x14ac:dyDescent="0.3">
      <c r="A3" s="78" t="s">
        <v>0</v>
      </c>
      <c r="B3" s="79"/>
      <c r="C3" s="79"/>
      <c r="D3" s="80"/>
    </row>
    <row r="4" spans="1:16" x14ac:dyDescent="0.25">
      <c r="A4" s="25"/>
      <c r="B4" s="26"/>
      <c r="C4" s="27"/>
      <c r="D4" s="28"/>
    </row>
    <row r="5" spans="1:16" x14ac:dyDescent="0.25">
      <c r="A5" s="25"/>
      <c r="B5" s="26"/>
      <c r="C5" s="27"/>
      <c r="D5" s="28"/>
    </row>
    <row r="6" spans="1:16" x14ac:dyDescent="0.25">
      <c r="A6" s="25" t="s">
        <v>2</v>
      </c>
      <c r="B6" s="26" t="s">
        <v>44</v>
      </c>
      <c r="C6" s="27"/>
      <c r="D6" s="28">
        <v>750</v>
      </c>
    </row>
    <row r="7" spans="1:16" ht="14.5" x14ac:dyDescent="0.35">
      <c r="A7" s="25" t="s">
        <v>3</v>
      </c>
      <c r="B7" s="26" t="s">
        <v>44</v>
      </c>
      <c r="C7" s="27"/>
      <c r="D7" s="28">
        <v>750</v>
      </c>
      <c r="I7" s="19"/>
    </row>
    <row r="8" spans="1:16" x14ac:dyDescent="0.25">
      <c r="A8" s="25" t="s">
        <v>36</v>
      </c>
      <c r="B8" s="26" t="s">
        <v>37</v>
      </c>
      <c r="C8" s="27"/>
      <c r="D8" s="28">
        <v>132554</v>
      </c>
    </row>
    <row r="9" spans="1:16" x14ac:dyDescent="0.25">
      <c r="A9" s="25" t="s">
        <v>38</v>
      </c>
      <c r="B9" s="26" t="s">
        <v>39</v>
      </c>
      <c r="C9" s="27"/>
      <c r="D9" s="28">
        <v>132554</v>
      </c>
    </row>
    <row r="10" spans="1:16" x14ac:dyDescent="0.25">
      <c r="A10" s="25" t="s">
        <v>40</v>
      </c>
      <c r="B10" s="26" t="s">
        <v>41</v>
      </c>
      <c r="C10" s="27"/>
      <c r="D10" s="28">
        <v>46476</v>
      </c>
    </row>
    <row r="11" spans="1:16" x14ac:dyDescent="0.25">
      <c r="A11" s="58" t="s">
        <v>42</v>
      </c>
      <c r="B11" s="59" t="s">
        <v>43</v>
      </c>
      <c r="C11" s="57"/>
      <c r="D11" s="56">
        <v>-311582</v>
      </c>
    </row>
    <row r="12" spans="1:16" s="6" customFormat="1" ht="13" x14ac:dyDescent="0.3">
      <c r="A12" s="58" t="s">
        <v>64</v>
      </c>
      <c r="B12" s="26" t="s">
        <v>26</v>
      </c>
      <c r="C12" s="27"/>
      <c r="D12" s="56">
        <v>342710.5</v>
      </c>
      <c r="E12" s="14">
        <f>D9+D12</f>
        <v>475264.5</v>
      </c>
      <c r="G12" s="15"/>
      <c r="H12" s="16"/>
      <c r="I12" s="17"/>
      <c r="P12" s="13"/>
    </row>
    <row r="13" spans="1:16" x14ac:dyDescent="0.25">
      <c r="A13" s="58" t="s">
        <v>34</v>
      </c>
      <c r="B13" s="26" t="s">
        <v>45</v>
      </c>
      <c r="C13" s="27"/>
      <c r="D13" s="56">
        <v>82246.083333333299</v>
      </c>
      <c r="P13" s="10"/>
    </row>
    <row r="14" spans="1:16" x14ac:dyDescent="0.25">
      <c r="A14" s="58" t="s">
        <v>35</v>
      </c>
      <c r="B14" s="26" t="s">
        <v>45</v>
      </c>
      <c r="C14" s="27"/>
      <c r="D14" s="56">
        <v>82246.083333333299</v>
      </c>
    </row>
    <row r="15" spans="1:16" x14ac:dyDescent="0.25">
      <c r="A15" s="25" t="s">
        <v>16</v>
      </c>
      <c r="B15" s="26" t="s">
        <v>17</v>
      </c>
      <c r="C15" s="27" t="s">
        <v>14</v>
      </c>
      <c r="D15" s="28">
        <v>-15224</v>
      </c>
    </row>
    <row r="16" spans="1:16" x14ac:dyDescent="0.25">
      <c r="A16" s="25" t="s">
        <v>57</v>
      </c>
      <c r="B16" s="26" t="s">
        <v>58</v>
      </c>
      <c r="C16" s="27"/>
      <c r="D16" s="28">
        <v>-672029</v>
      </c>
      <c r="E16"/>
      <c r="G16"/>
      <c r="H16"/>
      <c r="I16"/>
    </row>
    <row r="17" spans="1:9" ht="13" thickBot="1" x14ac:dyDescent="0.3">
      <c r="A17" s="29" t="s">
        <v>59</v>
      </c>
      <c r="B17" s="30" t="s">
        <v>60</v>
      </c>
      <c r="C17" s="31"/>
      <c r="D17" s="32">
        <v>-17458</v>
      </c>
      <c r="E17"/>
      <c r="G17"/>
      <c r="H17"/>
      <c r="I17"/>
    </row>
    <row r="18" spans="1:9" ht="14" thickTop="1" thickBot="1" x14ac:dyDescent="0.35">
      <c r="A18" s="33" t="s">
        <v>1</v>
      </c>
      <c r="B18" s="34"/>
      <c r="C18" s="35"/>
      <c r="D18" s="36">
        <f>SUM(D4:D17)</f>
        <v>-196006.33333333337</v>
      </c>
      <c r="E18"/>
      <c r="G18"/>
      <c r="H18"/>
      <c r="I18"/>
    </row>
    <row r="19" spans="1:9" ht="13" x14ac:dyDescent="0.3">
      <c r="A19" s="4"/>
      <c r="B19" s="21"/>
      <c r="C19" s="5"/>
      <c r="D19" s="8"/>
    </row>
    <row r="22" spans="1:9" ht="13" x14ac:dyDescent="0.3">
      <c r="A22" s="71" t="s">
        <v>10</v>
      </c>
      <c r="B22" s="72" t="s">
        <v>9</v>
      </c>
      <c r="C22" s="73" t="s">
        <v>6</v>
      </c>
      <c r="D22" s="74" t="s">
        <v>11</v>
      </c>
    </row>
    <row r="23" spans="1:9" x14ac:dyDescent="0.25">
      <c r="A23" s="23"/>
      <c r="B23" s="24"/>
      <c r="C23" s="9"/>
      <c r="D23" s="10" t="s">
        <v>15</v>
      </c>
    </row>
    <row r="24" spans="1:9" x14ac:dyDescent="0.25">
      <c r="A24" s="23" t="s">
        <v>2</v>
      </c>
      <c r="B24" s="24"/>
      <c r="C24" s="9"/>
      <c r="D24" s="10"/>
    </row>
    <row r="25" spans="1:9" x14ac:dyDescent="0.25">
      <c r="A25" s="18" t="s">
        <v>5</v>
      </c>
      <c r="B25" s="22" t="s">
        <v>7</v>
      </c>
      <c r="C25" s="12">
        <v>9000</v>
      </c>
      <c r="D25" s="11">
        <f>+C25/12</f>
        <v>750</v>
      </c>
    </row>
    <row r="26" spans="1:9" x14ac:dyDescent="0.25">
      <c r="A26" s="23"/>
      <c r="B26" s="24"/>
      <c r="C26" s="9"/>
      <c r="D26" s="10" t="s">
        <v>15</v>
      </c>
    </row>
    <row r="27" spans="1:9" x14ac:dyDescent="0.25">
      <c r="A27" s="23" t="s">
        <v>4</v>
      </c>
      <c r="B27" s="24"/>
      <c r="C27" s="9"/>
      <c r="D27" s="10"/>
    </row>
    <row r="28" spans="1:9" x14ac:dyDescent="0.25">
      <c r="A28" s="18" t="s">
        <v>5</v>
      </c>
      <c r="B28" s="22" t="s">
        <v>8</v>
      </c>
      <c r="C28" s="12">
        <v>9000</v>
      </c>
      <c r="D28" s="11">
        <f>+C28/12</f>
        <v>750</v>
      </c>
    </row>
    <row r="29" spans="1:9" x14ac:dyDescent="0.25">
      <c r="A29" s="38"/>
      <c r="B29" s="39"/>
      <c r="C29" s="40"/>
      <c r="D29" s="41"/>
    </row>
    <row r="30" spans="1:9" x14ac:dyDescent="0.25">
      <c r="B30" s="24" t="s">
        <v>12</v>
      </c>
      <c r="D30" s="9" t="s">
        <v>18</v>
      </c>
    </row>
    <row r="31" spans="1:9" ht="14.5" x14ac:dyDescent="0.35">
      <c r="A31" s="46" t="s">
        <v>23</v>
      </c>
      <c r="B31" s="24"/>
      <c r="C31" s="37">
        <v>144604</v>
      </c>
      <c r="D31" s="9">
        <f>(C31/12)*11</f>
        <v>132553.66666666669</v>
      </c>
    </row>
    <row r="32" spans="1:9" x14ac:dyDescent="0.25">
      <c r="A32" s="46" t="s">
        <v>24</v>
      </c>
      <c r="B32" s="24"/>
      <c r="C32" s="10">
        <v>144604</v>
      </c>
      <c r="D32" s="9">
        <f>(C32/12)*11</f>
        <v>132553.66666666669</v>
      </c>
    </row>
    <row r="33" spans="1:9" x14ac:dyDescent="0.25">
      <c r="A33" s="46" t="s">
        <v>25</v>
      </c>
      <c r="B33" s="24"/>
      <c r="C33" s="10">
        <v>50700</v>
      </c>
      <c r="D33" s="9">
        <f>(C33/12)*11</f>
        <v>46475</v>
      </c>
    </row>
    <row r="34" spans="1:9" x14ac:dyDescent="0.25">
      <c r="A34" s="18"/>
      <c r="B34" s="22"/>
      <c r="C34" s="12"/>
      <c r="D34" s="11"/>
    </row>
    <row r="35" spans="1:9" x14ac:dyDescent="0.25">
      <c r="D35" s="9" t="s">
        <v>18</v>
      </c>
    </row>
    <row r="36" spans="1:9" x14ac:dyDescent="0.25">
      <c r="A36" s="38" t="s">
        <v>22</v>
      </c>
      <c r="B36" s="39" t="s">
        <v>12</v>
      </c>
      <c r="C36" s="41"/>
      <c r="D36" s="40">
        <v>-311582</v>
      </c>
    </row>
    <row r="37" spans="1:9" x14ac:dyDescent="0.25">
      <c r="A37" s="47"/>
      <c r="B37" s="48"/>
      <c r="C37" s="11"/>
      <c r="D37" s="12"/>
    </row>
    <row r="38" spans="1:9" x14ac:dyDescent="0.25">
      <c r="A38" s="38"/>
      <c r="B38" s="39"/>
      <c r="C38" s="40"/>
      <c r="D38" s="55" t="s">
        <v>18</v>
      </c>
    </row>
    <row r="39" spans="1:9" x14ac:dyDescent="0.25">
      <c r="A39" s="23" t="s">
        <v>31</v>
      </c>
      <c r="B39" s="24" t="s">
        <v>26</v>
      </c>
      <c r="C39" s="10">
        <v>373866</v>
      </c>
      <c r="D39" s="9">
        <f>(C39/12)*11</f>
        <v>342710.5</v>
      </c>
      <c r="E39" s="2"/>
      <c r="F39" s="1"/>
      <c r="G39" s="3"/>
      <c r="H39"/>
      <c r="I39"/>
    </row>
    <row r="40" spans="1:9" x14ac:dyDescent="0.25">
      <c r="A40" s="23" t="s">
        <v>28</v>
      </c>
      <c r="B40" s="24"/>
      <c r="E40" s="2"/>
      <c r="F40" s="1"/>
      <c r="G40" s="3"/>
      <c r="H40"/>
      <c r="I40"/>
    </row>
    <row r="41" spans="1:9" x14ac:dyDescent="0.25">
      <c r="A41" s="54"/>
      <c r="B41" s="49"/>
      <c r="C41" s="42"/>
      <c r="D41" s="43" t="s">
        <v>18</v>
      </c>
      <c r="E41"/>
      <c r="G41"/>
      <c r="H41"/>
      <c r="I41"/>
    </row>
    <row r="42" spans="1:9" ht="14.5" x14ac:dyDescent="0.35">
      <c r="A42" s="38" t="s">
        <v>29</v>
      </c>
      <c r="B42" s="39" t="s">
        <v>27</v>
      </c>
      <c r="C42" s="37">
        <v>89723</v>
      </c>
      <c r="D42" s="40">
        <v>82246.083333333299</v>
      </c>
      <c r="E42"/>
      <c r="G42"/>
      <c r="H42"/>
      <c r="I42"/>
    </row>
    <row r="43" spans="1:9" x14ac:dyDescent="0.25">
      <c r="A43" s="23" t="s">
        <v>30</v>
      </c>
      <c r="B43" s="24"/>
      <c r="C43" s="10">
        <v>89723</v>
      </c>
      <c r="D43" s="40">
        <v>82246.083333333299</v>
      </c>
      <c r="E43"/>
      <c r="G43"/>
      <c r="H43"/>
      <c r="I43"/>
    </row>
    <row r="44" spans="1:9" x14ac:dyDescent="0.25">
      <c r="A44" s="23"/>
      <c r="B44" s="24"/>
      <c r="E44"/>
      <c r="G44"/>
      <c r="H44"/>
      <c r="I44"/>
    </row>
    <row r="45" spans="1:9" ht="14.5" x14ac:dyDescent="0.35">
      <c r="A45" s="44" t="s">
        <v>20</v>
      </c>
      <c r="B45" s="49" t="s">
        <v>13</v>
      </c>
      <c r="C45" s="50" t="s">
        <v>19</v>
      </c>
      <c r="D45" s="51"/>
      <c r="E45"/>
      <c r="G45"/>
      <c r="H45"/>
      <c r="I45"/>
    </row>
    <row r="46" spans="1:9" ht="14.5" x14ac:dyDescent="0.35">
      <c r="A46" s="23" t="s">
        <v>21</v>
      </c>
      <c r="B46" s="24"/>
      <c r="C46" s="53" t="s">
        <v>32</v>
      </c>
      <c r="D46" s="45"/>
      <c r="E46" s="3"/>
      <c r="G46"/>
      <c r="H46"/>
      <c r="I46"/>
    </row>
    <row r="47" spans="1:9" ht="14.5" x14ac:dyDescent="0.35">
      <c r="A47" s="38"/>
      <c r="B47" s="39"/>
      <c r="C47" s="45" t="s">
        <v>33</v>
      </c>
      <c r="D47" s="52">
        <v>-15224</v>
      </c>
      <c r="E47" s="3"/>
      <c r="G47"/>
      <c r="H47"/>
      <c r="I47"/>
    </row>
    <row r="48" spans="1:9" x14ac:dyDescent="0.25">
      <c r="A48" s="47"/>
      <c r="B48" s="48"/>
    </row>
    <row r="49" spans="1:8" ht="13" x14ac:dyDescent="0.3">
      <c r="A49" s="75" t="s">
        <v>10</v>
      </c>
      <c r="B49" s="76" t="s">
        <v>9</v>
      </c>
      <c r="C49" s="77" t="s">
        <v>65</v>
      </c>
      <c r="D49" s="67" t="s">
        <v>62</v>
      </c>
      <c r="E49" s="67" t="s">
        <v>66</v>
      </c>
      <c r="F49" s="68" t="s">
        <v>61</v>
      </c>
      <c r="G49" s="69" t="s">
        <v>63</v>
      </c>
    </row>
    <row r="50" spans="1:8" ht="14.5" x14ac:dyDescent="0.35">
      <c r="A50" s="60" t="s">
        <v>53</v>
      </c>
      <c r="B50" s="63" t="s">
        <v>46</v>
      </c>
      <c r="C50" s="64">
        <v>47397</v>
      </c>
      <c r="D50" s="9">
        <f>(C50/12)*11</f>
        <v>43447.25</v>
      </c>
      <c r="E50" s="66">
        <v>25989.69138623718</v>
      </c>
      <c r="F50" s="10">
        <f>(E50/12)*11</f>
        <v>23823.883770717417</v>
      </c>
      <c r="G50" s="70">
        <f t="shared" ref="G50:G58" si="0">D50-E50</f>
        <v>17457.55861376282</v>
      </c>
    </row>
    <row r="51" spans="1:8" ht="14.5" x14ac:dyDescent="0.35">
      <c r="A51" s="62" t="s">
        <v>55</v>
      </c>
      <c r="B51" s="63" t="s">
        <v>46</v>
      </c>
      <c r="C51" s="65">
        <v>151175.77565276201</v>
      </c>
      <c r="D51" s="9">
        <f>(C51/12)*11</f>
        <v>138577.79434836516</v>
      </c>
      <c r="E51" s="66">
        <v>76251.3923178369</v>
      </c>
      <c r="F51" s="10">
        <f>(E51/12)*11</f>
        <v>69897.109624683828</v>
      </c>
      <c r="G51" s="70">
        <f t="shared" si="0"/>
        <v>62326.402030528261</v>
      </c>
      <c r="H51" s="10"/>
    </row>
    <row r="52" spans="1:8" ht="14.5" x14ac:dyDescent="0.35">
      <c r="A52" s="62" t="s">
        <v>56</v>
      </c>
      <c r="B52" s="63" t="s">
        <v>46</v>
      </c>
      <c r="C52" s="65">
        <v>161418.85531933449</v>
      </c>
      <c r="D52" s="9">
        <f t="shared" ref="D52:D58" si="1">(C52/12)*11</f>
        <v>147967.28404272327</v>
      </c>
      <c r="E52" s="66">
        <v>81417</v>
      </c>
      <c r="F52" s="10">
        <f t="shared" ref="F52:F58" si="2">(E52/12)*11</f>
        <v>74632.25</v>
      </c>
      <c r="G52" s="70">
        <f t="shared" si="0"/>
        <v>66550.284042723273</v>
      </c>
      <c r="H52" s="10"/>
    </row>
    <row r="53" spans="1:8" ht="14.5" x14ac:dyDescent="0.35">
      <c r="A53" s="62" t="s">
        <v>51</v>
      </c>
      <c r="B53" s="63" t="s">
        <v>46</v>
      </c>
      <c r="C53" s="65">
        <v>61371.371045962638</v>
      </c>
      <c r="D53" s="9">
        <f t="shared" si="1"/>
        <v>56257.090125465751</v>
      </c>
      <c r="E53" s="66">
        <v>30955.042039658467</v>
      </c>
      <c r="F53" s="10">
        <f t="shared" si="2"/>
        <v>28375.455203020261</v>
      </c>
      <c r="G53" s="70">
        <f t="shared" si="0"/>
        <v>25302.048085807284</v>
      </c>
      <c r="H53" s="10"/>
    </row>
    <row r="54" spans="1:8" ht="14.5" x14ac:dyDescent="0.35">
      <c r="A54" s="60" t="s">
        <v>48</v>
      </c>
      <c r="B54" s="39" t="s">
        <v>46</v>
      </c>
      <c r="C54" s="64">
        <v>51527</v>
      </c>
      <c r="D54" s="9">
        <f t="shared" si="1"/>
        <v>47233.083333333336</v>
      </c>
      <c r="E54" s="66">
        <v>23906.342064399683</v>
      </c>
      <c r="F54" s="10">
        <f t="shared" si="2"/>
        <v>21914.146892366378</v>
      </c>
      <c r="G54" s="70">
        <f t="shared" si="0"/>
        <v>23326.741268933652</v>
      </c>
      <c r="H54" s="10"/>
    </row>
    <row r="55" spans="1:8" x14ac:dyDescent="0.25">
      <c r="A55" s="61" t="s">
        <v>49</v>
      </c>
      <c r="B55" s="24" t="s">
        <v>47</v>
      </c>
      <c r="C55" s="64">
        <v>600651</v>
      </c>
      <c r="D55" s="9">
        <f t="shared" si="1"/>
        <v>550596.75</v>
      </c>
      <c r="E55" s="45">
        <v>90528</v>
      </c>
      <c r="F55" s="10">
        <f t="shared" si="2"/>
        <v>82984</v>
      </c>
      <c r="G55" s="70">
        <f t="shared" si="0"/>
        <v>460068.75</v>
      </c>
      <c r="H55" s="10"/>
    </row>
    <row r="56" spans="1:8" ht="14.5" x14ac:dyDescent="0.35">
      <c r="A56" s="61" t="s">
        <v>50</v>
      </c>
      <c r="B56" s="24" t="s">
        <v>47</v>
      </c>
      <c r="C56" s="64">
        <v>23342</v>
      </c>
      <c r="D56" s="9">
        <f t="shared" si="1"/>
        <v>21396.833333333336</v>
      </c>
      <c r="E56" s="66">
        <v>3532.0636393856776</v>
      </c>
      <c r="F56" s="10">
        <f t="shared" si="2"/>
        <v>3237.7250027702048</v>
      </c>
      <c r="G56" s="70">
        <f t="shared" si="0"/>
        <v>17864.769693947659</v>
      </c>
      <c r="H56" s="10"/>
    </row>
    <row r="57" spans="1:8" ht="14.5" x14ac:dyDescent="0.35">
      <c r="A57" s="61" t="s">
        <v>51</v>
      </c>
      <c r="B57" s="24" t="s">
        <v>47</v>
      </c>
      <c r="C57" s="64">
        <v>9129</v>
      </c>
      <c r="D57" s="9">
        <f t="shared" si="1"/>
        <v>8368.25</v>
      </c>
      <c r="E57" s="66">
        <v>1381.3557588500892</v>
      </c>
      <c r="F57" s="10">
        <f t="shared" si="2"/>
        <v>1266.242778945915</v>
      </c>
      <c r="G57" s="70">
        <f t="shared" si="0"/>
        <v>6986.8942411499111</v>
      </c>
      <c r="H57" s="10"/>
    </row>
    <row r="58" spans="1:8" ht="14.5" x14ac:dyDescent="0.35">
      <c r="A58" s="61" t="s">
        <v>52</v>
      </c>
      <c r="B58" s="24" t="s">
        <v>47</v>
      </c>
      <c r="C58" s="64">
        <v>12547</v>
      </c>
      <c r="D58" s="9">
        <f t="shared" si="1"/>
        <v>11501.416666666666</v>
      </c>
      <c r="E58" s="66">
        <v>1898.5034840865662</v>
      </c>
      <c r="F58" s="10">
        <f t="shared" si="2"/>
        <v>1740.2948604126857</v>
      </c>
      <c r="G58" s="70">
        <f t="shared" si="0"/>
        <v>9602.9131825800996</v>
      </c>
      <c r="H58" s="10"/>
    </row>
    <row r="139" spans="11:11" x14ac:dyDescent="0.25">
      <c r="K139">
        <f>SUM(K7662)</f>
        <v>0</v>
      </c>
    </row>
  </sheetData>
  <mergeCells count="1">
    <mergeCell ref="A3:D3"/>
  </mergeCells>
  <phoneticPr fontId="0" type="noConversion"/>
  <pageMargins left="0.41" right="0.46" top="0.69" bottom="0.68" header="0.5" footer="0.5"/>
  <pageSetup paperSize="9" scale="83" fitToHeight="11" orientation="portrait" r:id="rId1"/>
  <headerFooter alignWithMargins="0"/>
  <webPublishItems count="1">
    <webPublishItem id="16061" divId="avr_sep02_16061" sourceType="sheet" destinationFile="F:\lokaler\Deb\2002\September\avr_sep0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Avr.dec18</vt:lpstr>
    </vt:vector>
  </TitlesOfParts>
  <Company>KTH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tobiasl</dc:creator>
  <cp:lastModifiedBy>Veronica Granja Cuesta</cp:lastModifiedBy>
  <cp:lastPrinted>2017-06-09T14:53:44Z</cp:lastPrinted>
  <dcterms:created xsi:type="dcterms:W3CDTF">2002-06-13T12:40:41Z</dcterms:created>
  <dcterms:modified xsi:type="dcterms:W3CDTF">2018-12-11T08:49:56Z</dcterms:modified>
</cp:coreProperties>
</file>